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CBC+DIFF" sheetId="1" r:id="rId1"/>
    <sheet name="CBC" sheetId="2" r:id="rId2"/>
  </sheets>
  <definedNames/>
  <calcPr fullCalcOnLoad="1"/>
</workbook>
</file>

<file path=xl/sharedStrings.xml><?xml version="1.0" encoding="utf-8"?>
<sst xmlns="http://schemas.openxmlformats.org/spreadsheetml/2006/main" count="102" uniqueCount="40">
  <si>
    <t>Reagent</t>
  </si>
  <si>
    <t>Shut down(ml)</t>
  </si>
  <si>
    <t>Consumption/day(ml)</t>
  </si>
  <si>
    <t xml:space="preserve">Diluent </t>
  </si>
  <si>
    <t>times/day</t>
  </si>
  <si>
    <t>LH Lyse</t>
  </si>
  <si>
    <t>LEO(I) Lyse</t>
  </si>
  <si>
    <t>LEO(II)Lyse</t>
  </si>
  <si>
    <t>LBA Lyse</t>
  </si>
  <si>
    <t>Probe cleanser</t>
  </si>
  <si>
    <t>Days</t>
  </si>
  <si>
    <t>Consumption/year(ml)</t>
  </si>
  <si>
    <t>Bottle
/year</t>
  </si>
  <si>
    <t>Start up
(ml)</t>
  </si>
  <si>
    <t>Test/day (ml)</t>
  </si>
  <si>
    <t>Package specification  (ml)</t>
  </si>
  <si>
    <t>Package /year</t>
  </si>
  <si>
    <t>BC-5800 Open Vial (CBC)</t>
  </si>
  <si>
    <t>DIFF Lyse</t>
  </si>
  <si>
    <t>DIFF Lyse</t>
  </si>
  <si>
    <t>LH Lyse</t>
  </si>
  <si>
    <t xml:space="preserve">Hinweis:  Die Zahl in den eingefärbten Feldern variiert entsprechend der jeweiligen Situation des Labors;
         Mindray verkauft die Reagenzien in Packungen, nicht in Flaschen. Bitte beachten Sie nur die Anzahl  bei "Packungen/Jahr";
         Diese Tabelle ist eine theoretische Berechnung der Verbrauchsmengen. </t>
  </si>
  <si>
    <t>BC-5000/5150 (mit 5-fach-Differenzierung der Leukozyten)</t>
  </si>
  <si>
    <t>Reagenz</t>
  </si>
  <si>
    <t>Startvorgang
(ml)</t>
  </si>
  <si>
    <t>Herunterfahren (ml)</t>
  </si>
  <si>
    <t>Arbeitstage</t>
  </si>
  <si>
    <t>Test/Tag (ml)</t>
  </si>
  <si>
    <t>Verbrauch/Tag (ml)</t>
  </si>
  <si>
    <t>Verbrach/Jahr (ml)</t>
  </si>
  <si>
    <t>Flaschengrösse  (ml)</t>
  </si>
  <si>
    <t>Flaschen
/Jahr</t>
  </si>
  <si>
    <t>Packungen /Jahr</t>
  </si>
  <si>
    <r>
      <t>Preis
/</t>
    </r>
    <r>
      <rPr>
        <b/>
        <sz val="10"/>
        <color indexed="8"/>
        <rFont val="Arial"/>
        <family val="2"/>
      </rPr>
      <t>Packung</t>
    </r>
  </si>
  <si>
    <t>Preis in €</t>
  </si>
  <si>
    <t>Verdünnung</t>
  </si>
  <si>
    <t>Probenreiniger</t>
  </si>
  <si>
    <t>Vorgänge/Tag</t>
  </si>
  <si>
    <t>Reagenzkosten/Test</t>
  </si>
  <si>
    <t>BC-5000/5150 (ohne 5-fach-Differenzierung der Leukozyten)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</si>
</sst>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0.0"/>
    <numFmt numFmtId="191" formatCode="[$$-409]#,##0.00_ ;\-[$$-409]#,##0.00\ "/>
    <numFmt numFmtId="192" formatCode="[$$-409]#,##0.0_ ;\-[$$-409]#,##0.0\ "/>
    <numFmt numFmtId="193" formatCode="_-* #,##0_-;\-* #,##0_-;_-* &quot;-&quot;??_-;_-@_-"/>
    <numFmt numFmtId="194" formatCode="[$$-409]#,##0.0000_ ;\-[$$-409]#,##0.0000\ "/>
    <numFmt numFmtId="195" formatCode="[$$-409]#,##0.00000_ ;\-[$$-409]#,##0.00000\ "/>
    <numFmt numFmtId="196" formatCode="[$$-409]#,##0.000_ ;\-[$$-409]#,##0.000\ "/>
    <numFmt numFmtId="197" formatCode="[$$-409]#,##0.00"/>
    <numFmt numFmtId="198" formatCode="[$$-409]#,##0.000"/>
    <numFmt numFmtId="199" formatCode="[$$-409]#,##0.0000;\-[$$-409]#,##0.0000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0.00_ "/>
    <numFmt numFmtId="206" formatCode="0.0_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\$#,##0.00;\-\$#,##0.00"/>
    <numFmt numFmtId="213" formatCode="0.0000000000000_ "/>
    <numFmt numFmtId="214" formatCode="0_);[Red]\(0\)"/>
    <numFmt numFmtId="215" formatCode="0.0_);[Red]\(0.0\)"/>
  </numFmts>
  <fonts count="43">
    <font>
      <sz val="10"/>
      <name val="Arial"/>
      <family val="2"/>
    </font>
    <font>
      <sz val="9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u val="single"/>
      <sz val="10"/>
      <color indexed="20"/>
      <name val="Arial"/>
      <family val="2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u val="single"/>
      <sz val="10"/>
      <color indexed="12"/>
      <name val="Arial"/>
      <family val="2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8"/>
      <color indexed="56"/>
      <name val="Cambria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u val="single"/>
      <sz val="10"/>
      <color theme="11"/>
      <name val="Arial"/>
      <family val="2"/>
    </font>
    <font>
      <sz val="12"/>
      <color rgb="FF3F3F76"/>
      <name val="宋体"/>
      <family val="0"/>
    </font>
    <font>
      <b/>
      <sz val="12"/>
      <color theme="1"/>
      <name val="宋体"/>
      <family val="0"/>
    </font>
    <font>
      <i/>
      <sz val="12"/>
      <color rgb="FF7F7F7F"/>
      <name val="宋体"/>
      <family val="0"/>
    </font>
    <font>
      <sz val="12"/>
      <color rgb="FF006100"/>
      <name val="宋体"/>
      <family val="0"/>
    </font>
    <font>
      <u val="single"/>
      <sz val="10"/>
      <color theme="10"/>
      <name val="Arial"/>
      <family val="2"/>
    </font>
    <font>
      <sz val="12"/>
      <color rgb="FF9C6500"/>
      <name val="宋体"/>
      <family val="0"/>
    </font>
    <font>
      <sz val="12"/>
      <color rgb="FF9C0006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b/>
      <sz val="12"/>
      <color theme="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">
        <color indexed="23"/>
      </left>
      <right style="mediumDashDot">
        <color indexed="23"/>
      </right>
      <top style="medium"/>
      <bottom style="medium"/>
    </border>
    <border>
      <left style="mediumDashDot">
        <color indexed="23"/>
      </left>
      <right style="mediumDashDot">
        <color indexed="23"/>
      </right>
      <top style="medium"/>
      <bottom>
        <color indexed="63"/>
      </bottom>
    </border>
    <border>
      <left style="mediumDashDot">
        <color indexed="23"/>
      </left>
      <right style="mediumDashDot">
        <color indexed="23"/>
      </right>
      <top>
        <color indexed="63"/>
      </top>
      <bottom style="medium"/>
    </border>
    <border>
      <left style="mediumDashDot">
        <color indexed="23"/>
      </left>
      <right>
        <color indexed="63"/>
      </right>
      <top style="medium"/>
      <bottom>
        <color indexed="63"/>
      </bottom>
    </border>
    <border>
      <left style="mediumDashDot">
        <color indexed="2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DashDot">
        <color indexed="23"/>
      </right>
      <top style="medium"/>
      <bottom>
        <color indexed="63"/>
      </bottom>
    </border>
    <border>
      <left style="thin"/>
      <right style="mediumDashDot">
        <color indexed="2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DashDot">
        <color indexed="23"/>
      </left>
      <right style="thin"/>
      <top style="medium"/>
      <bottom>
        <color indexed="63"/>
      </bottom>
    </border>
    <border>
      <left style="mediumDashDot">
        <color indexed="2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207" fontId="2" fillId="0" borderId="24" xfId="0" applyNumberFormat="1" applyFont="1" applyBorder="1" applyAlignment="1">
      <alignment horizontal="center" vertical="center" wrapText="1"/>
    </xf>
    <xf numFmtId="207" fontId="4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07" fontId="4" fillId="0" borderId="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15" borderId="26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207" fontId="4" fillId="0" borderId="25" xfId="0" applyNumberFormat="1" applyFont="1" applyBorder="1" applyAlignment="1">
      <alignment horizontal="center" vertical="center" wrapText="1"/>
    </xf>
    <xf numFmtId="207" fontId="4" fillId="0" borderId="2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33" borderId="2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214" fontId="4" fillId="0" borderId="34" xfId="0" applyNumberFormat="1" applyFont="1" applyBorder="1" applyAlignment="1">
      <alignment horizontal="center" vertical="center" wrapText="1"/>
    </xf>
    <xf numFmtId="214" fontId="0" fillId="0" borderId="3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14" fontId="4" fillId="0" borderId="35" xfId="0" applyNumberFormat="1" applyFont="1" applyBorder="1" applyAlignment="1">
      <alignment horizontal="center" vertical="center" wrapText="1"/>
    </xf>
    <xf numFmtId="214" fontId="3" fillId="0" borderId="14" xfId="0" applyNumberFormat="1" applyFont="1" applyBorder="1" applyAlignment="1">
      <alignment horizontal="center" vertical="center" wrapText="1"/>
    </xf>
    <xf numFmtId="214" fontId="0" fillId="0" borderId="17" xfId="0" applyNumberFormat="1" applyBorder="1" applyAlignment="1">
      <alignment vertical="center" wrapText="1"/>
    </xf>
    <xf numFmtId="214" fontId="3" fillId="0" borderId="36" xfId="0" applyNumberFormat="1" applyFont="1" applyBorder="1" applyAlignment="1">
      <alignment horizontal="center" vertical="center" wrapText="1"/>
    </xf>
    <xf numFmtId="214" fontId="3" fillId="0" borderId="37" xfId="0" applyNumberFormat="1" applyFont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0" fillId="36" borderId="28" xfId="0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">
      <selection activeCell="G35" sqref="G35"/>
    </sheetView>
  </sheetViews>
  <sheetFormatPr defaultColWidth="11.421875" defaultRowHeight="12.75"/>
  <cols>
    <col min="1" max="1" width="13.28125" style="1" customWidth="1"/>
    <col min="2" max="10" width="16.28125" style="1" customWidth="1"/>
    <col min="11" max="16384" width="11.421875" style="1" customWidth="1"/>
  </cols>
  <sheetData>
    <row r="1" ht="12.75">
      <c r="A1" s="14"/>
    </row>
    <row r="2" spans="1:10" ht="27" customHeight="1" thickBot="1">
      <c r="A2" s="57" t="s">
        <v>22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66" customHeight="1" thickBot="1">
      <c r="A3" s="2" t="s">
        <v>23</v>
      </c>
      <c r="B3" s="3" t="s">
        <v>24</v>
      </c>
      <c r="C3" s="3" t="s">
        <v>25</v>
      </c>
      <c r="D3" s="3" t="s">
        <v>27</v>
      </c>
      <c r="E3" s="3" t="s">
        <v>26</v>
      </c>
      <c r="F3" s="3" t="s">
        <v>28</v>
      </c>
      <c r="G3" s="3" t="s">
        <v>29</v>
      </c>
      <c r="H3" s="18" t="s">
        <v>30</v>
      </c>
      <c r="I3" s="4" t="s">
        <v>31</v>
      </c>
      <c r="J3" s="23" t="s">
        <v>32</v>
      </c>
    </row>
    <row r="4" spans="1:10" ht="12.75">
      <c r="A4" s="5" t="s">
        <v>35</v>
      </c>
      <c r="B4" s="35">
        <v>92.51</v>
      </c>
      <c r="C4" s="35">
        <v>60.83</v>
      </c>
      <c r="D4" s="29">
        <v>27.48</v>
      </c>
      <c r="E4" s="68">
        <v>300</v>
      </c>
      <c r="F4" s="60">
        <f>B4*B5+C4*C5+D4*D5</f>
        <v>1252.54</v>
      </c>
      <c r="G4" s="62">
        <f>F4*E4</f>
        <v>375762</v>
      </c>
      <c r="H4" s="52">
        <v>20000</v>
      </c>
      <c r="I4" s="74">
        <f>ROUNDUP(G4/H4,0)</f>
        <v>19</v>
      </c>
      <c r="J4" s="70">
        <f>ROUNDUP(I4/1,0)</f>
        <v>19</v>
      </c>
    </row>
    <row r="5" spans="1:10" ht="13.5" thickBot="1">
      <c r="A5" s="8" t="s">
        <v>37</v>
      </c>
      <c r="B5" s="36">
        <v>1</v>
      </c>
      <c r="C5" s="36">
        <v>1</v>
      </c>
      <c r="D5" s="33">
        <v>40</v>
      </c>
      <c r="E5" s="69"/>
      <c r="F5" s="61"/>
      <c r="G5" s="63"/>
      <c r="H5" s="72"/>
      <c r="I5" s="75"/>
      <c r="J5" s="73"/>
    </row>
    <row r="6" spans="1:10" ht="12.75">
      <c r="A6" s="5" t="s">
        <v>18</v>
      </c>
      <c r="B6" s="35">
        <v>2</v>
      </c>
      <c r="C6" s="35">
        <v>1</v>
      </c>
      <c r="D6" s="29">
        <v>1</v>
      </c>
      <c r="E6" s="66">
        <f>E4</f>
        <v>300</v>
      </c>
      <c r="F6" s="60">
        <f>B6*B7+C6*C7+D6*D7</f>
        <v>43</v>
      </c>
      <c r="G6" s="62">
        <f>F6*E6</f>
        <v>12900</v>
      </c>
      <c r="H6" s="52">
        <v>500</v>
      </c>
      <c r="I6" s="74">
        <f>ROUNDUP(G6/H6,0)</f>
        <v>26</v>
      </c>
      <c r="J6" s="70">
        <f>ROUNDUP(I6/4,0)</f>
        <v>7</v>
      </c>
    </row>
    <row r="7" spans="1:10" ht="13.5" thickBot="1">
      <c r="A7" s="8" t="s">
        <v>37</v>
      </c>
      <c r="B7" s="37">
        <v>1</v>
      </c>
      <c r="C7" s="37">
        <v>1</v>
      </c>
      <c r="D7" s="30">
        <f>D5</f>
        <v>40</v>
      </c>
      <c r="E7" s="67"/>
      <c r="F7" s="61"/>
      <c r="G7" s="63"/>
      <c r="H7" s="72"/>
      <c r="I7" s="75"/>
      <c r="J7" s="71"/>
    </row>
    <row r="8" spans="1:10" ht="12.75">
      <c r="A8" s="5" t="s">
        <v>5</v>
      </c>
      <c r="B8" s="38">
        <v>0.4</v>
      </c>
      <c r="C8" s="38">
        <v>0.2</v>
      </c>
      <c r="D8" s="31">
        <v>0.2</v>
      </c>
      <c r="E8" s="66">
        <f>E4</f>
        <v>300</v>
      </c>
      <c r="F8" s="60">
        <f>B8*B9+C8*C9+D8*D9</f>
        <v>8.6</v>
      </c>
      <c r="G8" s="62">
        <f>F8*E8</f>
        <v>2580</v>
      </c>
      <c r="H8" s="52">
        <v>100</v>
      </c>
      <c r="I8" s="74">
        <f>ROUNDUP(G8/H8,0)</f>
        <v>26</v>
      </c>
      <c r="J8" s="70">
        <f>ROUNDUP(I8/4,0)</f>
        <v>7</v>
      </c>
    </row>
    <row r="9" spans="1:10" ht="13.5" thickBot="1">
      <c r="A9" s="8" t="s">
        <v>37</v>
      </c>
      <c r="B9" s="36">
        <v>1</v>
      </c>
      <c r="C9" s="36">
        <v>1</v>
      </c>
      <c r="D9" s="30">
        <f>D5</f>
        <v>40</v>
      </c>
      <c r="E9" s="67"/>
      <c r="F9" s="61"/>
      <c r="G9" s="63"/>
      <c r="H9" s="72"/>
      <c r="I9" s="75"/>
      <c r="J9" s="71"/>
    </row>
    <row r="10" spans="1:10" ht="12.75">
      <c r="A10" s="5" t="s">
        <v>36</v>
      </c>
      <c r="B10" s="38">
        <v>0</v>
      </c>
      <c r="C10" s="38">
        <v>2</v>
      </c>
      <c r="D10" s="31">
        <v>0</v>
      </c>
      <c r="E10" s="66">
        <f>E4</f>
        <v>300</v>
      </c>
      <c r="F10" s="60">
        <f>B10*B11+C10*C11+D10*D11</f>
        <v>2</v>
      </c>
      <c r="G10" s="62">
        <f>F10*E10</f>
        <v>600</v>
      </c>
      <c r="H10" s="52">
        <v>50</v>
      </c>
      <c r="I10" s="74">
        <f>ROUNDUP(G10/H10,0)</f>
        <v>12</v>
      </c>
      <c r="J10" s="70">
        <f>ROUNDUP(I10,0)</f>
        <v>12</v>
      </c>
    </row>
    <row r="11" spans="1:10" ht="13.5" thickBot="1">
      <c r="A11" s="11" t="s">
        <v>37</v>
      </c>
      <c r="B11" s="39">
        <v>1</v>
      </c>
      <c r="C11" s="39">
        <v>1</v>
      </c>
      <c r="D11" s="32">
        <f>D5</f>
        <v>40</v>
      </c>
      <c r="E11" s="67"/>
      <c r="F11" s="61"/>
      <c r="G11" s="63"/>
      <c r="H11" s="53"/>
      <c r="I11" s="75"/>
      <c r="J11" s="73"/>
    </row>
    <row r="12" spans="1:10" ht="42" customHeight="1" thickBot="1">
      <c r="A12" s="54" t="s">
        <v>21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2.75">
      <c r="A13" s="9"/>
      <c r="B13" s="9"/>
      <c r="C13" s="9"/>
      <c r="D13" s="9"/>
      <c r="E13" s="26"/>
      <c r="F13" s="15"/>
      <c r="G13" s="15"/>
      <c r="H13" s="15"/>
      <c r="I13" s="27"/>
      <c r="J13" s="28"/>
    </row>
    <row r="14" spans="1:10" ht="27" customHeight="1" hidden="1" thickBot="1">
      <c r="A14" s="57" t="s">
        <v>17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66" customHeight="1" hidden="1" thickBot="1">
      <c r="A15" s="2" t="s">
        <v>0</v>
      </c>
      <c r="B15" s="3" t="s">
        <v>13</v>
      </c>
      <c r="C15" s="3" t="s">
        <v>1</v>
      </c>
      <c r="D15" s="3" t="s">
        <v>14</v>
      </c>
      <c r="E15" s="3" t="s">
        <v>10</v>
      </c>
      <c r="F15" s="3" t="s">
        <v>2</v>
      </c>
      <c r="G15" s="3" t="s">
        <v>11</v>
      </c>
      <c r="H15" s="18" t="s">
        <v>15</v>
      </c>
      <c r="I15" s="4" t="s">
        <v>12</v>
      </c>
      <c r="J15" s="23" t="s">
        <v>16</v>
      </c>
    </row>
    <row r="16" spans="1:10" ht="12.75" customHeight="1" hidden="1">
      <c r="A16" s="5" t="s">
        <v>3</v>
      </c>
      <c r="B16" s="7">
        <v>103.4</v>
      </c>
      <c r="C16" s="7">
        <v>165</v>
      </c>
      <c r="D16" s="7">
        <v>48</v>
      </c>
      <c r="E16" s="64">
        <v>365</v>
      </c>
      <c r="F16" s="50" t="e">
        <f>B16*B17+C16*C17+#REF!*#REF!+D16*D17</f>
        <v>#REF!</v>
      </c>
      <c r="G16" s="50" t="e">
        <f>F16*E16</f>
        <v>#REF!</v>
      </c>
      <c r="H16" s="52">
        <v>20000</v>
      </c>
      <c r="I16" s="40" t="e">
        <f>G16/(H16*(1-#REF!)-#REF!)+#REF!</f>
        <v>#REF!</v>
      </c>
      <c r="J16" s="42" t="e">
        <f>I16/1</f>
        <v>#REF!</v>
      </c>
    </row>
    <row r="17" spans="1:10" ht="13.5" customHeight="1" hidden="1" thickBot="1">
      <c r="A17" s="8" t="s">
        <v>4</v>
      </c>
      <c r="B17" s="9">
        <v>1</v>
      </c>
      <c r="C17" s="9">
        <v>1</v>
      </c>
      <c r="D17" s="10">
        <v>100</v>
      </c>
      <c r="E17" s="65"/>
      <c r="F17" s="51"/>
      <c r="G17" s="51"/>
      <c r="H17" s="53"/>
      <c r="I17" s="41"/>
      <c r="J17" s="43"/>
    </row>
    <row r="18" spans="1:10" ht="12.75" customHeight="1" hidden="1">
      <c r="A18" s="5" t="s">
        <v>5</v>
      </c>
      <c r="B18" s="6">
        <v>2</v>
      </c>
      <c r="C18" s="6">
        <v>0</v>
      </c>
      <c r="D18" s="6">
        <v>1</v>
      </c>
      <c r="E18" s="48">
        <f>E16</f>
        <v>365</v>
      </c>
      <c r="F18" s="50" t="e">
        <f>B18*B19+C18*C19+#REF!*#REF!+D18*D19</f>
        <v>#REF!</v>
      </c>
      <c r="G18" s="50" t="e">
        <f>F18*E18</f>
        <v>#REF!</v>
      </c>
      <c r="H18" s="19">
        <v>500</v>
      </c>
      <c r="I18" s="16" t="e">
        <f>G18/(H18*(1-#REF!)-#REF!)+#REF!</f>
        <v>#REF!</v>
      </c>
      <c r="J18" s="25" t="e">
        <f>I18/4+0.4</f>
        <v>#REF!</v>
      </c>
    </row>
    <row r="19" spans="1:10" ht="13.5" customHeight="1" hidden="1" thickBot="1">
      <c r="A19" s="8" t="s">
        <v>4</v>
      </c>
      <c r="B19" s="9">
        <v>1</v>
      </c>
      <c r="C19" s="9">
        <v>1</v>
      </c>
      <c r="D19" s="13">
        <f>D17</f>
        <v>100</v>
      </c>
      <c r="E19" s="49"/>
      <c r="F19" s="51"/>
      <c r="G19" s="51"/>
      <c r="H19" s="20">
        <v>3000</v>
      </c>
      <c r="I19" s="17" t="e">
        <f>G18/(H19*(1-#REF!)-#REF!)+#REF!</f>
        <v>#REF!</v>
      </c>
      <c r="J19" s="24" t="e">
        <f>I19</f>
        <v>#REF!</v>
      </c>
    </row>
    <row r="20" spans="1:10" ht="12.75" customHeight="1" hidden="1">
      <c r="A20" s="5" t="s">
        <v>6</v>
      </c>
      <c r="B20" s="6">
        <v>5.2</v>
      </c>
      <c r="C20" s="6">
        <v>1.04</v>
      </c>
      <c r="D20" s="7">
        <v>0</v>
      </c>
      <c r="E20" s="48">
        <f>E16</f>
        <v>365</v>
      </c>
      <c r="F20" s="50" t="e">
        <f>B20*B21+C20*C21+#REF!*#REF!+D20*D21</f>
        <v>#REF!</v>
      </c>
      <c r="G20" s="50" t="e">
        <f>F20*E20</f>
        <v>#REF!</v>
      </c>
      <c r="H20" s="21">
        <v>1000</v>
      </c>
      <c r="I20" s="16" t="e">
        <f>G20/(H20*(1-#REF!)-#REF!)+#REF!</f>
        <v>#REF!</v>
      </c>
      <c r="J20" s="25" t="e">
        <f>I20/4+0.4</f>
        <v>#REF!</v>
      </c>
    </row>
    <row r="21" spans="1:10" ht="13.5" customHeight="1" hidden="1" thickBot="1">
      <c r="A21" s="8" t="s">
        <v>4</v>
      </c>
      <c r="B21" s="9">
        <v>1</v>
      </c>
      <c r="C21" s="9">
        <v>1</v>
      </c>
      <c r="D21" s="13">
        <f>D17</f>
        <v>100</v>
      </c>
      <c r="E21" s="49"/>
      <c r="F21" s="51"/>
      <c r="G21" s="51"/>
      <c r="H21" s="22">
        <v>4000</v>
      </c>
      <c r="I21" s="17" t="e">
        <f>G20/(H21*(1-#REF!)-#REF!)+#REF!</f>
        <v>#REF!</v>
      </c>
      <c r="J21" s="24" t="e">
        <f>I21</f>
        <v>#REF!</v>
      </c>
    </row>
    <row r="22" spans="1:10" ht="12.75" customHeight="1" hidden="1">
      <c r="A22" s="5" t="s">
        <v>7</v>
      </c>
      <c r="B22" s="7">
        <v>0.64</v>
      </c>
      <c r="C22" s="7">
        <v>0.32</v>
      </c>
      <c r="D22" s="7">
        <v>0</v>
      </c>
      <c r="E22" s="48">
        <f>E16</f>
        <v>365</v>
      </c>
      <c r="F22" s="50" t="e">
        <f>B22*B23+C22*C23+#REF!*#REF!+D22*D23</f>
        <v>#REF!</v>
      </c>
      <c r="G22" s="50" t="e">
        <f>F22*E22</f>
        <v>#REF!</v>
      </c>
      <c r="H22" s="19">
        <v>500</v>
      </c>
      <c r="I22" s="16" t="e">
        <f>G22/(H22*(1-#REF!)-#REF!)+#REF!</f>
        <v>#REF!</v>
      </c>
      <c r="J22" s="25" t="e">
        <f>I22/4+0.4</f>
        <v>#REF!</v>
      </c>
    </row>
    <row r="23" spans="1:10" ht="13.5" customHeight="1" hidden="1" thickBot="1">
      <c r="A23" s="8" t="s">
        <v>4</v>
      </c>
      <c r="B23" s="13">
        <v>1</v>
      </c>
      <c r="C23" s="13">
        <v>1</v>
      </c>
      <c r="D23" s="13">
        <f>D17</f>
        <v>100</v>
      </c>
      <c r="E23" s="49"/>
      <c r="F23" s="51"/>
      <c r="G23" s="51"/>
      <c r="H23" s="20">
        <v>1000</v>
      </c>
      <c r="I23" s="17" t="e">
        <f>G22/(H23*(1-#REF!)-#REF!)+#REF!</f>
        <v>#REF!</v>
      </c>
      <c r="J23" s="24" t="e">
        <f>I23/4+0.4</f>
        <v>#REF!</v>
      </c>
    </row>
    <row r="24" spans="1:10" ht="12.75" customHeight="1" hidden="1">
      <c r="A24" s="5" t="s">
        <v>8</v>
      </c>
      <c r="B24" s="7">
        <v>2.08</v>
      </c>
      <c r="C24" s="7">
        <v>1.04</v>
      </c>
      <c r="D24" s="7">
        <v>1.56</v>
      </c>
      <c r="E24" s="48">
        <f>E16</f>
        <v>365</v>
      </c>
      <c r="F24" s="50" t="e">
        <f>B24*B25+C24*C25+#REF!*#REF!+D24*D25</f>
        <v>#REF!</v>
      </c>
      <c r="G24" s="50" t="e">
        <f>F24*E24</f>
        <v>#REF!</v>
      </c>
      <c r="H24" s="19">
        <v>1000</v>
      </c>
      <c r="I24" s="16" t="e">
        <f>G24/(H24*(1-#REF!)-#REF!)+#REF!</f>
        <v>#REF!</v>
      </c>
      <c r="J24" s="25" t="e">
        <f>I24/4+0.4</f>
        <v>#REF!</v>
      </c>
    </row>
    <row r="25" spans="1:10" ht="13.5" customHeight="1" hidden="1" thickBot="1">
      <c r="A25" s="8" t="s">
        <v>4</v>
      </c>
      <c r="B25" s="13">
        <v>1</v>
      </c>
      <c r="C25" s="13">
        <v>1</v>
      </c>
      <c r="D25" s="13">
        <f>D17</f>
        <v>100</v>
      </c>
      <c r="E25" s="49"/>
      <c r="F25" s="51"/>
      <c r="G25" s="51"/>
      <c r="H25" s="20">
        <v>4000</v>
      </c>
      <c r="I25" s="17" t="e">
        <f>G24/(H25*(1-#REF!)-#REF!)+#REF!</f>
        <v>#REF!</v>
      </c>
      <c r="J25" s="24" t="e">
        <f>I25</f>
        <v>#REF!</v>
      </c>
    </row>
    <row r="26" spans="1:10" ht="12.75" customHeight="1" hidden="1">
      <c r="A26" s="5" t="s">
        <v>9</v>
      </c>
      <c r="B26" s="6">
        <v>0</v>
      </c>
      <c r="C26" s="6">
        <v>3</v>
      </c>
      <c r="D26" s="6">
        <v>0</v>
      </c>
      <c r="E26" s="48">
        <v>365</v>
      </c>
      <c r="F26" s="50" t="e">
        <f>B26*B27+C26*C27+#REF!*#REF!+D26*D27</f>
        <v>#REF!</v>
      </c>
      <c r="G26" s="50" t="e">
        <f>F26*E26</f>
        <v>#REF!</v>
      </c>
      <c r="H26" s="52">
        <v>50</v>
      </c>
      <c r="I26" s="40" t="e">
        <f>G26/(H26*(1-#REF!)-#REF!)+#REF!</f>
        <v>#REF!</v>
      </c>
      <c r="J26" s="42" t="e">
        <f>I26</f>
        <v>#REF!</v>
      </c>
    </row>
    <row r="27" spans="1:10" ht="13.5" customHeight="1" hidden="1" thickBot="1">
      <c r="A27" s="8" t="s">
        <v>4</v>
      </c>
      <c r="B27" s="9">
        <v>1</v>
      </c>
      <c r="C27" s="12">
        <v>1</v>
      </c>
      <c r="D27" s="12">
        <v>100</v>
      </c>
      <c r="E27" s="49"/>
      <c r="F27" s="51"/>
      <c r="G27" s="51"/>
      <c r="H27" s="53"/>
      <c r="I27" s="41"/>
      <c r="J27" s="43"/>
    </row>
    <row r="28" spans="1:10" ht="12.75" customHeight="1">
      <c r="A28" s="46" t="s">
        <v>34</v>
      </c>
      <c r="B28" s="46"/>
      <c r="C28" s="47"/>
      <c r="D28" s="47"/>
      <c r="E28" s="47"/>
      <c r="F28" s="47"/>
      <c r="G28" s="47"/>
      <c r="H28" s="47"/>
      <c r="I28" s="47"/>
      <c r="J28" s="47"/>
    </row>
    <row r="29" spans="1:10" ht="25.5">
      <c r="A29" s="34" t="s">
        <v>23</v>
      </c>
      <c r="B29" s="34" t="s">
        <v>33</v>
      </c>
      <c r="C29" s="9"/>
      <c r="D29" s="9"/>
      <c r="E29" s="26"/>
      <c r="F29" s="15"/>
      <c r="G29" s="15"/>
      <c r="H29" s="15"/>
      <c r="I29" s="27"/>
      <c r="J29" s="28"/>
    </row>
    <row r="30" spans="1:2" ht="12.75">
      <c r="A30" s="34" t="s">
        <v>35</v>
      </c>
      <c r="B30" s="34">
        <v>30</v>
      </c>
    </row>
    <row r="31" spans="1:2" ht="12.75">
      <c r="A31" s="34" t="s">
        <v>19</v>
      </c>
      <c r="B31" s="34">
        <v>216</v>
      </c>
    </row>
    <row r="32" spans="1:2" ht="12.75">
      <c r="A32" s="34" t="s">
        <v>20</v>
      </c>
      <c r="B32" s="34">
        <v>150</v>
      </c>
    </row>
    <row r="33" spans="1:2" ht="12.75">
      <c r="A33" s="34" t="s">
        <v>36</v>
      </c>
      <c r="B33" s="34">
        <v>5.6</v>
      </c>
    </row>
    <row r="35" spans="1:2" ht="12.75">
      <c r="A35" s="44" t="s">
        <v>38</v>
      </c>
      <c r="B35" s="45"/>
    </row>
    <row r="36" spans="1:2" ht="12.75">
      <c r="A36" s="78">
        <f>(J4*B30+J6*B31+J8*B32+J10*B33)/(D5*E4)</f>
        <v>0.2666</v>
      </c>
      <c r="B36" s="79"/>
    </row>
  </sheetData>
  <sheetProtection/>
  <mergeCells count="54">
    <mergeCell ref="A2:J2"/>
    <mergeCell ref="E10:E11"/>
    <mergeCell ref="G6:G7"/>
    <mergeCell ref="G8:G9"/>
    <mergeCell ref="I8:I9"/>
    <mergeCell ref="F6:F7"/>
    <mergeCell ref="I10:I11"/>
    <mergeCell ref="H4:H5"/>
    <mergeCell ref="I4:I5"/>
    <mergeCell ref="I6:I7"/>
    <mergeCell ref="J6:J7"/>
    <mergeCell ref="H8:H9"/>
    <mergeCell ref="H10:H11"/>
    <mergeCell ref="J10:J11"/>
    <mergeCell ref="H6:H7"/>
    <mergeCell ref="J4:J5"/>
    <mergeCell ref="J8:J9"/>
    <mergeCell ref="E6:E7"/>
    <mergeCell ref="E4:E5"/>
    <mergeCell ref="F4:F5"/>
    <mergeCell ref="G4:G5"/>
    <mergeCell ref="E8:E9"/>
    <mergeCell ref="F8:F9"/>
    <mergeCell ref="F16:F17"/>
    <mergeCell ref="G16:G17"/>
    <mergeCell ref="H16:H17"/>
    <mergeCell ref="A12:J12"/>
    <mergeCell ref="A14:J14"/>
    <mergeCell ref="F10:F11"/>
    <mergeCell ref="G10:G11"/>
    <mergeCell ref="E16:E17"/>
    <mergeCell ref="E20:E21"/>
    <mergeCell ref="F20:F21"/>
    <mergeCell ref="G20:G21"/>
    <mergeCell ref="E18:E19"/>
    <mergeCell ref="F18:F19"/>
    <mergeCell ref="G18:G19"/>
    <mergeCell ref="H26:H27"/>
    <mergeCell ref="E24:E25"/>
    <mergeCell ref="F24:F25"/>
    <mergeCell ref="G24:G25"/>
    <mergeCell ref="E22:E23"/>
    <mergeCell ref="F22:F23"/>
    <mergeCell ref="G22:G23"/>
    <mergeCell ref="I26:I27"/>
    <mergeCell ref="J26:J27"/>
    <mergeCell ref="I16:I17"/>
    <mergeCell ref="J16:J17"/>
    <mergeCell ref="A36:B36"/>
    <mergeCell ref="A35:B35"/>
    <mergeCell ref="A28:J28"/>
    <mergeCell ref="E26:E27"/>
    <mergeCell ref="F26:F27"/>
    <mergeCell ref="G26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36" sqref="A36:B36"/>
    </sheetView>
  </sheetViews>
  <sheetFormatPr defaultColWidth="11.421875" defaultRowHeight="12.75"/>
  <cols>
    <col min="1" max="1" width="13.28125" style="1" customWidth="1"/>
    <col min="2" max="10" width="13.8515625" style="1" customWidth="1"/>
    <col min="11" max="16384" width="11.421875" style="1" customWidth="1"/>
  </cols>
  <sheetData>
    <row r="1" ht="12.75">
      <c r="A1" s="14"/>
    </row>
    <row r="2" spans="1:10" ht="27" customHeight="1" thickBot="1">
      <c r="A2" s="57" t="s">
        <v>39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66" customHeight="1" thickBot="1">
      <c r="A3" s="2" t="s">
        <v>23</v>
      </c>
      <c r="B3" s="3" t="s">
        <v>24</v>
      </c>
      <c r="C3" s="3" t="s">
        <v>25</v>
      </c>
      <c r="D3" s="3" t="s">
        <v>27</v>
      </c>
      <c r="E3" s="3" t="s">
        <v>26</v>
      </c>
      <c r="F3" s="3" t="s">
        <v>28</v>
      </c>
      <c r="G3" s="3" t="s">
        <v>29</v>
      </c>
      <c r="H3" s="18" t="s">
        <v>30</v>
      </c>
      <c r="I3" s="4" t="s">
        <v>31</v>
      </c>
      <c r="J3" s="23" t="s">
        <v>32</v>
      </c>
    </row>
    <row r="4" spans="1:10" ht="12.75">
      <c r="A4" s="5" t="s">
        <v>35</v>
      </c>
      <c r="B4" s="35">
        <v>92.51</v>
      </c>
      <c r="C4" s="35">
        <v>60.83</v>
      </c>
      <c r="D4" s="29">
        <v>23.19</v>
      </c>
      <c r="E4" s="68">
        <v>100</v>
      </c>
      <c r="F4" s="60">
        <f>B4*B5+C4*C5+D4*D5</f>
        <v>385.24</v>
      </c>
      <c r="G4" s="62">
        <f>F4*E4</f>
        <v>38524</v>
      </c>
      <c r="H4" s="52">
        <v>20000</v>
      </c>
      <c r="I4" s="74">
        <f>ROUNDUP(G4/H4,0)</f>
        <v>2</v>
      </c>
      <c r="J4" s="70">
        <f>ROUNDUP(I4/1,0)</f>
        <v>2</v>
      </c>
    </row>
    <row r="5" spans="1:10" ht="13.5" thickBot="1">
      <c r="A5" s="8" t="s">
        <v>37</v>
      </c>
      <c r="B5" s="36">
        <v>1</v>
      </c>
      <c r="C5" s="36">
        <v>1</v>
      </c>
      <c r="D5" s="33">
        <v>10</v>
      </c>
      <c r="E5" s="69"/>
      <c r="F5" s="61"/>
      <c r="G5" s="63"/>
      <c r="H5" s="72"/>
      <c r="I5" s="75"/>
      <c r="J5" s="73"/>
    </row>
    <row r="6" spans="1:10" ht="12.75">
      <c r="A6" s="5" t="s">
        <v>18</v>
      </c>
      <c r="B6" s="35">
        <v>2</v>
      </c>
      <c r="C6" s="35">
        <v>1</v>
      </c>
      <c r="D6" s="29">
        <v>0</v>
      </c>
      <c r="E6" s="66">
        <f>E4</f>
        <v>100</v>
      </c>
      <c r="F6" s="60">
        <f>B6*B7+C6*C7+D6*D7</f>
        <v>3</v>
      </c>
      <c r="G6" s="62">
        <f>F6*E6</f>
        <v>300</v>
      </c>
      <c r="H6" s="52">
        <v>500</v>
      </c>
      <c r="I6" s="76">
        <f>ROUNDUP(G6/H6,0)</f>
        <v>1</v>
      </c>
      <c r="J6" s="70">
        <f>ROUNDUP(I6/4,0)</f>
        <v>1</v>
      </c>
    </row>
    <row r="7" spans="1:10" ht="13.5" thickBot="1">
      <c r="A7" s="8" t="s">
        <v>37</v>
      </c>
      <c r="B7" s="37">
        <v>1</v>
      </c>
      <c r="C7" s="37">
        <v>1</v>
      </c>
      <c r="D7" s="30">
        <f>D5</f>
        <v>10</v>
      </c>
      <c r="E7" s="67"/>
      <c r="F7" s="61"/>
      <c r="G7" s="63"/>
      <c r="H7" s="72"/>
      <c r="I7" s="77"/>
      <c r="J7" s="71"/>
    </row>
    <row r="8" spans="1:10" ht="12.75">
      <c r="A8" s="5" t="s">
        <v>5</v>
      </c>
      <c r="B8" s="38">
        <v>0.4</v>
      </c>
      <c r="C8" s="38">
        <v>0.2</v>
      </c>
      <c r="D8" s="31">
        <v>0.2</v>
      </c>
      <c r="E8" s="66">
        <f>E4</f>
        <v>100</v>
      </c>
      <c r="F8" s="60">
        <f>B8*B9+C8*C9+D8*D9</f>
        <v>2.6</v>
      </c>
      <c r="G8" s="62">
        <f>F8*E8</f>
        <v>260</v>
      </c>
      <c r="H8" s="52">
        <v>100</v>
      </c>
      <c r="I8" s="76">
        <f>ROUNDUP(G8/H8,0)</f>
        <v>3</v>
      </c>
      <c r="J8" s="70">
        <f>ROUNDUP(I8/4,0)</f>
        <v>1</v>
      </c>
    </row>
    <row r="9" spans="1:10" ht="13.5" thickBot="1">
      <c r="A9" s="8" t="s">
        <v>37</v>
      </c>
      <c r="B9" s="36">
        <v>1</v>
      </c>
      <c r="C9" s="36">
        <v>1</v>
      </c>
      <c r="D9" s="30">
        <f>D5</f>
        <v>10</v>
      </c>
      <c r="E9" s="67"/>
      <c r="F9" s="61"/>
      <c r="G9" s="63"/>
      <c r="H9" s="72"/>
      <c r="I9" s="77"/>
      <c r="J9" s="71"/>
    </row>
    <row r="10" spans="1:10" ht="12.75">
      <c r="A10" s="5" t="s">
        <v>36</v>
      </c>
      <c r="B10" s="38">
        <v>0</v>
      </c>
      <c r="C10" s="38">
        <v>2</v>
      </c>
      <c r="D10" s="31">
        <v>0</v>
      </c>
      <c r="E10" s="66">
        <f>E4</f>
        <v>100</v>
      </c>
      <c r="F10" s="60">
        <f>B10*B11+C10*C11+D10*D11</f>
        <v>2</v>
      </c>
      <c r="G10" s="62">
        <f>F10*E10</f>
        <v>200</v>
      </c>
      <c r="H10" s="52">
        <v>50</v>
      </c>
      <c r="I10" s="76">
        <f>ROUNDUP(G10/H10,0)</f>
        <v>4</v>
      </c>
      <c r="J10" s="70">
        <f>ROUNDUP(I10,0)</f>
        <v>4</v>
      </c>
    </row>
    <row r="11" spans="1:10" ht="13.5" thickBot="1">
      <c r="A11" s="11" t="s">
        <v>37</v>
      </c>
      <c r="B11" s="39">
        <v>1</v>
      </c>
      <c r="C11" s="39">
        <v>1</v>
      </c>
      <c r="D11" s="32">
        <f>D5</f>
        <v>10</v>
      </c>
      <c r="E11" s="67"/>
      <c r="F11" s="61"/>
      <c r="G11" s="63"/>
      <c r="H11" s="53"/>
      <c r="I11" s="77"/>
      <c r="J11" s="73"/>
    </row>
    <row r="12" spans="1:10" ht="43.5" customHeight="1" thickBot="1">
      <c r="A12" s="54" t="s">
        <v>21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2.75">
      <c r="A13" s="9"/>
      <c r="B13" s="9"/>
      <c r="C13" s="9"/>
      <c r="D13" s="9"/>
      <c r="E13" s="26"/>
      <c r="F13" s="15"/>
      <c r="G13" s="15"/>
      <c r="H13" s="15"/>
      <c r="I13" s="27"/>
      <c r="J13" s="28"/>
    </row>
    <row r="14" spans="1:10" ht="27" customHeight="1" hidden="1">
      <c r="A14" s="57" t="s">
        <v>17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66" customHeight="1" hidden="1">
      <c r="A15" s="2" t="s">
        <v>0</v>
      </c>
      <c r="B15" s="3" t="s">
        <v>13</v>
      </c>
      <c r="C15" s="3" t="s">
        <v>1</v>
      </c>
      <c r="D15" s="3" t="s">
        <v>14</v>
      </c>
      <c r="E15" s="3" t="s">
        <v>10</v>
      </c>
      <c r="F15" s="3" t="s">
        <v>2</v>
      </c>
      <c r="G15" s="3" t="s">
        <v>11</v>
      </c>
      <c r="H15" s="18" t="s">
        <v>15</v>
      </c>
      <c r="I15" s="4" t="s">
        <v>12</v>
      </c>
      <c r="J15" s="23" t="s">
        <v>16</v>
      </c>
    </row>
    <row r="16" spans="1:10" ht="12.75" customHeight="1" hidden="1">
      <c r="A16" s="5" t="s">
        <v>3</v>
      </c>
      <c r="B16" s="7">
        <v>103.4</v>
      </c>
      <c r="C16" s="7">
        <v>165</v>
      </c>
      <c r="D16" s="7">
        <v>48</v>
      </c>
      <c r="E16" s="64">
        <v>365</v>
      </c>
      <c r="F16" s="50" t="e">
        <f>B16*B17+C16*C17+#REF!*#REF!+D16*D17</f>
        <v>#REF!</v>
      </c>
      <c r="G16" s="50" t="e">
        <f>F16*E16</f>
        <v>#REF!</v>
      </c>
      <c r="H16" s="52">
        <v>20000</v>
      </c>
      <c r="I16" s="40" t="e">
        <f>G16/(H16*(1-#REF!)-#REF!)+#REF!</f>
        <v>#REF!</v>
      </c>
      <c r="J16" s="42" t="e">
        <f>I16/1</f>
        <v>#REF!</v>
      </c>
    </row>
    <row r="17" spans="1:10" ht="13.5" customHeight="1" hidden="1" thickBot="1">
      <c r="A17" s="8" t="s">
        <v>4</v>
      </c>
      <c r="B17" s="9">
        <v>1</v>
      </c>
      <c r="C17" s="9">
        <v>1</v>
      </c>
      <c r="D17" s="10">
        <v>100</v>
      </c>
      <c r="E17" s="65"/>
      <c r="F17" s="51"/>
      <c r="G17" s="51"/>
      <c r="H17" s="53"/>
      <c r="I17" s="41"/>
      <c r="J17" s="43"/>
    </row>
    <row r="18" spans="1:10" ht="12.75" customHeight="1" hidden="1">
      <c r="A18" s="5" t="s">
        <v>5</v>
      </c>
      <c r="B18" s="6">
        <v>2</v>
      </c>
      <c r="C18" s="6">
        <v>0</v>
      </c>
      <c r="D18" s="6">
        <v>1</v>
      </c>
      <c r="E18" s="48">
        <f>E16</f>
        <v>365</v>
      </c>
      <c r="F18" s="50" t="e">
        <f>B18*B19+C18*C19+#REF!*#REF!+D18*D19</f>
        <v>#REF!</v>
      </c>
      <c r="G18" s="50" t="e">
        <f>F18*E18</f>
        <v>#REF!</v>
      </c>
      <c r="H18" s="19">
        <v>500</v>
      </c>
      <c r="I18" s="16" t="e">
        <f>G18/(H18*(1-#REF!)-#REF!)+#REF!</f>
        <v>#REF!</v>
      </c>
      <c r="J18" s="25" t="e">
        <f>I18/4+0.4</f>
        <v>#REF!</v>
      </c>
    </row>
    <row r="19" spans="1:10" ht="13.5" customHeight="1" hidden="1" thickBot="1">
      <c r="A19" s="8" t="s">
        <v>4</v>
      </c>
      <c r="B19" s="9">
        <v>1</v>
      </c>
      <c r="C19" s="9">
        <v>1</v>
      </c>
      <c r="D19" s="13">
        <f>D17</f>
        <v>100</v>
      </c>
      <c r="E19" s="49"/>
      <c r="F19" s="51"/>
      <c r="G19" s="51"/>
      <c r="H19" s="20">
        <v>3000</v>
      </c>
      <c r="I19" s="17" t="e">
        <f>G18/(H19*(1-#REF!)-#REF!)+#REF!</f>
        <v>#REF!</v>
      </c>
      <c r="J19" s="24" t="e">
        <f>I19</f>
        <v>#REF!</v>
      </c>
    </row>
    <row r="20" spans="1:10" ht="12.75" customHeight="1" hidden="1">
      <c r="A20" s="5" t="s">
        <v>6</v>
      </c>
      <c r="B20" s="6">
        <v>5.2</v>
      </c>
      <c r="C20" s="6">
        <v>1.04</v>
      </c>
      <c r="D20" s="7">
        <v>0</v>
      </c>
      <c r="E20" s="48">
        <f>E16</f>
        <v>365</v>
      </c>
      <c r="F20" s="50" t="e">
        <f>B20*B21+C20*C21+#REF!*#REF!+D20*D21</f>
        <v>#REF!</v>
      </c>
      <c r="G20" s="50" t="e">
        <f>F20*E20</f>
        <v>#REF!</v>
      </c>
      <c r="H20" s="21">
        <v>1000</v>
      </c>
      <c r="I20" s="16" t="e">
        <f>G20/(H20*(1-#REF!)-#REF!)+#REF!</f>
        <v>#REF!</v>
      </c>
      <c r="J20" s="25" t="e">
        <f>I20/4+0.4</f>
        <v>#REF!</v>
      </c>
    </row>
    <row r="21" spans="1:10" ht="13.5" customHeight="1" hidden="1" thickBot="1">
      <c r="A21" s="8" t="s">
        <v>4</v>
      </c>
      <c r="B21" s="9">
        <v>1</v>
      </c>
      <c r="C21" s="9">
        <v>1</v>
      </c>
      <c r="D21" s="13">
        <f>D17</f>
        <v>100</v>
      </c>
      <c r="E21" s="49"/>
      <c r="F21" s="51"/>
      <c r="G21" s="51"/>
      <c r="H21" s="22">
        <v>4000</v>
      </c>
      <c r="I21" s="17" t="e">
        <f>G20/(H21*(1-#REF!)-#REF!)+#REF!</f>
        <v>#REF!</v>
      </c>
      <c r="J21" s="24" t="e">
        <f>I21</f>
        <v>#REF!</v>
      </c>
    </row>
    <row r="22" spans="1:10" ht="12.75" customHeight="1" hidden="1">
      <c r="A22" s="5" t="s">
        <v>7</v>
      </c>
      <c r="B22" s="7">
        <v>0.64</v>
      </c>
      <c r="C22" s="7">
        <v>0.32</v>
      </c>
      <c r="D22" s="7">
        <v>0</v>
      </c>
      <c r="E22" s="48">
        <f>E16</f>
        <v>365</v>
      </c>
      <c r="F22" s="50" t="e">
        <f>B22*B23+C22*C23+#REF!*#REF!+D22*D23</f>
        <v>#REF!</v>
      </c>
      <c r="G22" s="50" t="e">
        <f>F22*E22</f>
        <v>#REF!</v>
      </c>
      <c r="H22" s="19">
        <v>500</v>
      </c>
      <c r="I22" s="16" t="e">
        <f>G22/(H22*(1-#REF!)-#REF!)+#REF!</f>
        <v>#REF!</v>
      </c>
      <c r="J22" s="25" t="e">
        <f>I22/4+0.4</f>
        <v>#REF!</v>
      </c>
    </row>
    <row r="23" spans="1:10" ht="13.5" customHeight="1" hidden="1" thickBot="1">
      <c r="A23" s="8" t="s">
        <v>4</v>
      </c>
      <c r="B23" s="13">
        <v>1</v>
      </c>
      <c r="C23" s="13">
        <v>1</v>
      </c>
      <c r="D23" s="13">
        <f>D17</f>
        <v>100</v>
      </c>
      <c r="E23" s="49"/>
      <c r="F23" s="51"/>
      <c r="G23" s="51"/>
      <c r="H23" s="20">
        <v>1000</v>
      </c>
      <c r="I23" s="17" t="e">
        <f>G22/(H23*(1-#REF!)-#REF!)+#REF!</f>
        <v>#REF!</v>
      </c>
      <c r="J23" s="24" t="e">
        <f>I23/4+0.4</f>
        <v>#REF!</v>
      </c>
    </row>
    <row r="24" spans="1:10" ht="12.75" customHeight="1" hidden="1">
      <c r="A24" s="5" t="s">
        <v>8</v>
      </c>
      <c r="B24" s="7">
        <v>2.08</v>
      </c>
      <c r="C24" s="7">
        <v>1.04</v>
      </c>
      <c r="D24" s="7">
        <v>1.56</v>
      </c>
      <c r="E24" s="48">
        <f>E16</f>
        <v>365</v>
      </c>
      <c r="F24" s="50" t="e">
        <f>B24*B25+C24*C25+#REF!*#REF!+D24*D25</f>
        <v>#REF!</v>
      </c>
      <c r="G24" s="50" t="e">
        <f>F24*E24</f>
        <v>#REF!</v>
      </c>
      <c r="H24" s="19">
        <v>1000</v>
      </c>
      <c r="I24" s="16" t="e">
        <f>G24/(H24*(1-#REF!)-#REF!)+#REF!</f>
        <v>#REF!</v>
      </c>
      <c r="J24" s="25" t="e">
        <f>I24/4+0.4</f>
        <v>#REF!</v>
      </c>
    </row>
    <row r="25" spans="1:10" ht="13.5" customHeight="1" hidden="1" thickBot="1">
      <c r="A25" s="8" t="s">
        <v>4</v>
      </c>
      <c r="B25" s="13">
        <v>1</v>
      </c>
      <c r="C25" s="13">
        <v>1</v>
      </c>
      <c r="D25" s="13">
        <f>D17</f>
        <v>100</v>
      </c>
      <c r="E25" s="49"/>
      <c r="F25" s="51"/>
      <c r="G25" s="51"/>
      <c r="H25" s="20">
        <v>4000</v>
      </c>
      <c r="I25" s="17" t="e">
        <f>G24/(H25*(1-#REF!)-#REF!)+#REF!</f>
        <v>#REF!</v>
      </c>
      <c r="J25" s="24" t="e">
        <f>I25</f>
        <v>#REF!</v>
      </c>
    </row>
    <row r="26" spans="1:10" ht="12.75" customHeight="1" hidden="1">
      <c r="A26" s="5" t="s">
        <v>9</v>
      </c>
      <c r="B26" s="6">
        <v>0</v>
      </c>
      <c r="C26" s="6">
        <v>3</v>
      </c>
      <c r="D26" s="6">
        <v>0</v>
      </c>
      <c r="E26" s="48">
        <v>365</v>
      </c>
      <c r="F26" s="50" t="e">
        <f>B26*B27+C26*C27+#REF!*#REF!+D26*D27</f>
        <v>#REF!</v>
      </c>
      <c r="G26" s="50" t="e">
        <f>F26*E26</f>
        <v>#REF!</v>
      </c>
      <c r="H26" s="52">
        <v>50</v>
      </c>
      <c r="I26" s="40" t="e">
        <f>G26/(H26*(1-#REF!)-#REF!)+#REF!</f>
        <v>#REF!</v>
      </c>
      <c r="J26" s="42" t="e">
        <f>I26</f>
        <v>#REF!</v>
      </c>
    </row>
    <row r="27" spans="1:10" ht="13.5" customHeight="1" hidden="1" thickBot="1">
      <c r="A27" s="11" t="s">
        <v>4</v>
      </c>
      <c r="B27" s="12">
        <v>1</v>
      </c>
      <c r="C27" s="12">
        <v>1</v>
      </c>
      <c r="D27" s="12">
        <v>100</v>
      </c>
      <c r="E27" s="49"/>
      <c r="F27" s="51"/>
      <c r="G27" s="51"/>
      <c r="H27" s="53"/>
      <c r="I27" s="41"/>
      <c r="J27" s="43"/>
    </row>
    <row r="28" spans="1:10" ht="12.75" customHeight="1">
      <c r="A28" s="46" t="s">
        <v>34</v>
      </c>
      <c r="B28" s="46"/>
      <c r="C28" s="47"/>
      <c r="D28" s="47"/>
      <c r="E28" s="47"/>
      <c r="F28" s="47"/>
      <c r="G28" s="47"/>
      <c r="H28" s="47"/>
      <c r="I28" s="47"/>
      <c r="J28" s="47"/>
    </row>
    <row r="29" spans="1:10" ht="25.5">
      <c r="A29" s="34" t="s">
        <v>23</v>
      </c>
      <c r="B29" s="34" t="s">
        <v>33</v>
      </c>
      <c r="C29" s="9"/>
      <c r="D29" s="9"/>
      <c r="E29" s="26"/>
      <c r="F29" s="15"/>
      <c r="G29" s="15"/>
      <c r="H29" s="15"/>
      <c r="I29" s="27"/>
      <c r="J29" s="28"/>
    </row>
    <row r="30" spans="1:2" ht="12.75">
      <c r="A30" s="34" t="s">
        <v>35</v>
      </c>
      <c r="B30" s="34">
        <v>30</v>
      </c>
    </row>
    <row r="31" spans="1:2" ht="12.75">
      <c r="A31" s="34" t="s">
        <v>19</v>
      </c>
      <c r="B31" s="34">
        <v>216</v>
      </c>
    </row>
    <row r="32" spans="1:2" ht="12.75">
      <c r="A32" s="34" t="s">
        <v>20</v>
      </c>
      <c r="B32" s="34">
        <v>150</v>
      </c>
    </row>
    <row r="33" spans="1:2" ht="12.75">
      <c r="A33" s="34" t="s">
        <v>36</v>
      </c>
      <c r="B33" s="34">
        <v>5.6</v>
      </c>
    </row>
    <row r="35" spans="1:2" ht="12.75" customHeight="1">
      <c r="A35" s="44" t="s">
        <v>38</v>
      </c>
      <c r="B35" s="45"/>
    </row>
    <row r="36" spans="1:2" ht="12.75">
      <c r="A36" s="78">
        <f>(J4*B30+J6*B31+J8*B32+J10*B33)/(D5*E4)</f>
        <v>0.44839999999999997</v>
      </c>
      <c r="B36" s="79"/>
    </row>
  </sheetData>
  <sheetProtection/>
  <mergeCells count="54">
    <mergeCell ref="A2:J2"/>
    <mergeCell ref="E4:E5"/>
    <mergeCell ref="F4:F5"/>
    <mergeCell ref="G4:G5"/>
    <mergeCell ref="H4:H5"/>
    <mergeCell ref="J4:J5"/>
    <mergeCell ref="I4:I5"/>
    <mergeCell ref="E6:E7"/>
    <mergeCell ref="F6:F7"/>
    <mergeCell ref="G6:G7"/>
    <mergeCell ref="E8:E9"/>
    <mergeCell ref="F8:F9"/>
    <mergeCell ref="G8:G9"/>
    <mergeCell ref="E10:E11"/>
    <mergeCell ref="F10:F11"/>
    <mergeCell ref="G10:G11"/>
    <mergeCell ref="H10:H11"/>
    <mergeCell ref="A12:J12"/>
    <mergeCell ref="A14:J14"/>
    <mergeCell ref="I10:I11"/>
    <mergeCell ref="E16:E17"/>
    <mergeCell ref="F16:F17"/>
    <mergeCell ref="G16:G17"/>
    <mergeCell ref="H16:H17"/>
    <mergeCell ref="I16:I17"/>
    <mergeCell ref="J16:J17"/>
    <mergeCell ref="E26:E27"/>
    <mergeCell ref="F26:F27"/>
    <mergeCell ref="G26:G27"/>
    <mergeCell ref="E20:E21"/>
    <mergeCell ref="F20:F21"/>
    <mergeCell ref="G20:G21"/>
    <mergeCell ref="E22:E23"/>
    <mergeCell ref="F22:F23"/>
    <mergeCell ref="G22:G23"/>
    <mergeCell ref="E24:E25"/>
    <mergeCell ref="I26:I27"/>
    <mergeCell ref="F24:F25"/>
    <mergeCell ref="G24:G25"/>
    <mergeCell ref="F18:F19"/>
    <mergeCell ref="G18:G19"/>
    <mergeCell ref="J6:J7"/>
    <mergeCell ref="J8:J9"/>
    <mergeCell ref="J10:J11"/>
    <mergeCell ref="E18:E19"/>
    <mergeCell ref="J26:J27"/>
    <mergeCell ref="A35:B35"/>
    <mergeCell ref="A36:B36"/>
    <mergeCell ref="A28:J28"/>
    <mergeCell ref="H6:H7"/>
    <mergeCell ref="H8:H9"/>
    <mergeCell ref="I6:I7"/>
    <mergeCell ref="I8:I9"/>
    <mergeCell ref="H26:H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05052</dc:creator>
  <cp:keywords/>
  <dc:description/>
  <cp:lastModifiedBy>Labor</cp:lastModifiedBy>
  <dcterms:created xsi:type="dcterms:W3CDTF">2009-02-19T05:43:16Z</dcterms:created>
  <dcterms:modified xsi:type="dcterms:W3CDTF">2015-08-26T08:42:36Z</dcterms:modified>
  <cp:category/>
  <cp:version/>
  <cp:contentType/>
  <cp:contentStatus/>
</cp:coreProperties>
</file>